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7235" windowHeight="62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0" i="1" l="1"/>
  <c r="E29" i="1"/>
  <c r="E28" i="1"/>
  <c r="E26" i="1"/>
  <c r="E25" i="1"/>
  <c r="E23" i="1"/>
  <c r="E22" i="1"/>
  <c r="E19" i="1"/>
  <c r="E18" i="1"/>
  <c r="E17" i="1"/>
  <c r="E16" i="1"/>
  <c r="E15" i="1"/>
  <c r="E12" i="1"/>
  <c r="E11" i="1"/>
  <c r="I9" i="1"/>
  <c r="I6" i="1"/>
  <c r="I7" i="1" s="1"/>
  <c r="I10" i="1" l="1"/>
  <c r="I14" i="1"/>
  <c r="I15" i="1" s="1"/>
</calcChain>
</file>

<file path=xl/sharedStrings.xml><?xml version="1.0" encoding="utf-8"?>
<sst xmlns="http://schemas.openxmlformats.org/spreadsheetml/2006/main" count="108" uniqueCount="79">
  <si>
    <t>Necessary Information</t>
  </si>
  <si>
    <t>NA</t>
  </si>
  <si>
    <t>Units</t>
  </si>
  <si>
    <t>g</t>
  </si>
  <si>
    <t>cm</t>
  </si>
  <si>
    <t>g/cm^2</t>
  </si>
  <si>
    <t>Model volume</t>
  </si>
  <si>
    <t>cm^3</t>
  </si>
  <si>
    <t>kg/m^3</t>
  </si>
  <si>
    <t>m^3</t>
  </si>
  <si>
    <t>kg</t>
  </si>
  <si>
    <t>Air temperature to achieve density above [neutral buoyancy]</t>
  </si>
  <si>
    <t>F</t>
  </si>
  <si>
    <t>Model tape length</t>
  </si>
  <si>
    <t xml:space="preserve">Model mass </t>
  </si>
  <si>
    <t>Model paper mass</t>
  </si>
  <si>
    <t>Model paper area</t>
  </si>
  <si>
    <t>Predicted balloon plastic area</t>
  </si>
  <si>
    <t>Predicted balloon plastic mass</t>
  </si>
  <si>
    <t xml:space="preserve">Predicted total non-air mass </t>
  </si>
  <si>
    <t>Predicted fuel mass</t>
  </si>
  <si>
    <t>Magnitude</t>
  </si>
  <si>
    <t>Predicted Balloon Volume</t>
  </si>
  <si>
    <t>Predicted density of ambient air [room air]</t>
  </si>
  <si>
    <t>Hot air mass to achieve neutral buoyancy</t>
  </si>
  <si>
    <t>Balloon total mass [including hot air] to achieve neutral buoyancy</t>
  </si>
  <si>
    <t>Hot air density to achieve neutral buoyancy</t>
  </si>
  <si>
    <t>By what factor will your balloon's height change in the final product? [In other words, by what number must you multiply your model's height to get your real balloon's height?]</t>
  </si>
  <si>
    <t>How to find the Answer (briefly)</t>
  </si>
  <si>
    <r>
      <t xml:space="preserve">If your balloon's height is multiplied by the factor above, by what factor will its </t>
    </r>
    <r>
      <rPr>
        <b/>
        <sz val="11"/>
        <color theme="1"/>
        <rFont val="Calibri"/>
        <family val="2"/>
        <scheme val="minor"/>
      </rPr>
      <t>surface area</t>
    </r>
    <r>
      <rPr>
        <sz val="11"/>
        <color theme="1"/>
        <rFont val="Calibri"/>
        <family val="2"/>
        <scheme val="minor"/>
      </rPr>
      <t xml:space="preserve"> be multiplied?</t>
    </r>
  </si>
  <si>
    <r>
      <t xml:space="preserve">By what factor will your model's </t>
    </r>
    <r>
      <rPr>
        <b/>
        <sz val="11"/>
        <color theme="1"/>
        <rFont val="Calibri"/>
        <family val="2"/>
        <scheme val="minor"/>
      </rPr>
      <t>volume</t>
    </r>
    <r>
      <rPr>
        <sz val="11"/>
        <color theme="1"/>
        <rFont val="Calibri"/>
        <family val="2"/>
        <scheme val="minor"/>
      </rPr>
      <t xml:space="preserve"> be multiplied?</t>
    </r>
  </si>
  <si>
    <t>Tape Mass/Length Ratio (g/cm)</t>
  </si>
  <si>
    <t xml:space="preserve">g/cm  </t>
  </si>
  <si>
    <t>Predicted basket mass, support mass, and miscellaneous mass</t>
  </si>
  <si>
    <t>cm^2</t>
  </si>
  <si>
    <t>Model tape mass</t>
  </si>
  <si>
    <t>Green = Given or calculated by the teacher</t>
  </si>
  <si>
    <t>Orange = you find a way to determine</t>
  </si>
  <si>
    <t>Yellow = you must calculate</t>
  </si>
  <si>
    <t>Blue = you measure or decide</t>
  </si>
  <si>
    <t>Calculated by teacher</t>
  </si>
  <si>
    <t>Use a balance</t>
  </si>
  <si>
    <t>Use the length of tape and the ratio of tape mass/length, above.</t>
  </si>
  <si>
    <t>Use the paper mass and the paper mass/area ratio, above.</t>
  </si>
  <si>
    <t>Copy paper mass/area ratio</t>
  </si>
  <si>
    <r>
      <t xml:space="preserve">Use the model surface area and the scaling factor by which your model's </t>
    </r>
    <r>
      <rPr>
        <b/>
        <sz val="11"/>
        <color theme="1"/>
        <rFont val="Calibri"/>
        <family val="2"/>
        <scheme val="minor"/>
      </rPr>
      <t>surface area</t>
    </r>
    <r>
      <rPr>
        <sz val="11"/>
        <color theme="1"/>
        <rFont val="Calibri"/>
        <family val="2"/>
        <scheme val="minor"/>
      </rPr>
      <t xml:space="preserve"> will be multiplied.</t>
    </r>
  </si>
  <si>
    <t>Choose.  You can use up to 10g.</t>
  </si>
  <si>
    <t>Determine this number based on the size of your model and how much bigger you expect the final balloon to be.  For example, if the final balloon will be 5 times taller than your model, this number is 5.</t>
  </si>
  <si>
    <t>When objects' lengths, widths or heights are multiplied by a factor of X, their surface areas are multiplied by X^2.</t>
  </si>
  <si>
    <t>When objects' lengths, widths or heights are multiplied by a factor of X, their volumes  are multiplied by X^3.</t>
  </si>
  <si>
    <t>Use a ruler and measure in centimeters.</t>
  </si>
  <si>
    <t>Subtract the tape mass from the total model mass.  What's left is the paper mass.</t>
  </si>
  <si>
    <t>Plastic drop cloth mass/area ratio</t>
  </si>
  <si>
    <t>Use the plastic area and the plastic drop cloth mass/area ratio.</t>
  </si>
  <si>
    <t>Make a full scale model of these items.</t>
  </si>
  <si>
    <t>This is the sum of the predicted masses of all of your balloon's parts, except for the air inside.</t>
  </si>
  <si>
    <t>Convert grams to kilograms.  1kg = 1,000g</t>
  </si>
  <si>
    <t>Fill your model with foam.  Then measure the volume of that foam.</t>
  </si>
  <si>
    <r>
      <t xml:space="preserve">Use the model volume and the scaling factor by which your model's </t>
    </r>
    <r>
      <rPr>
        <b/>
        <sz val="11"/>
        <color theme="1"/>
        <rFont val="Calibri"/>
        <family val="2"/>
        <scheme val="minor"/>
      </rPr>
      <t>volume</t>
    </r>
    <r>
      <rPr>
        <sz val="11"/>
        <color theme="1"/>
        <rFont val="Calibri"/>
        <family val="2"/>
        <scheme val="minor"/>
      </rPr>
      <t xml:space="preserve"> will be multiplied.</t>
    </r>
  </si>
  <si>
    <t>Convert cm^3 to m^3.  There are 1,000,000 cm^3 in a m^3.</t>
  </si>
  <si>
    <t xml:space="preserve">Finding Ambient Air Density </t>
  </si>
  <si>
    <t>Molecular Mass of “air” (g/mol)</t>
  </si>
  <si>
    <t>R – Gas Constant – (j/Kmol)</t>
  </si>
  <si>
    <t>Temperature (F)</t>
  </si>
  <si>
    <t xml:space="preserve">Temperature (C) </t>
  </si>
  <si>
    <t>Temperature (K)</t>
  </si>
  <si>
    <t>Current Air pressure (inhg)</t>
  </si>
  <si>
    <t>Current Air pressure (pa)</t>
  </si>
  <si>
    <t>Current Air Density (kg/m^3)</t>
  </si>
  <si>
    <t>Finding Hot Air Temperature</t>
  </si>
  <si>
    <t>Density of Hot Air (kg/m^3)</t>
  </si>
  <si>
    <t>Temperature of Hot Air (K)</t>
  </si>
  <si>
    <t xml:space="preserve">Temperature (F) </t>
  </si>
  <si>
    <t>For now, use the average value of 1.2kg/m^3. [or you can use the calculator above and to the right]</t>
  </si>
  <si>
    <t>Plug hot air density into the calculator above and to the right</t>
  </si>
  <si>
    <t>Correct or Incorrrect?</t>
  </si>
  <si>
    <t>density = m/v.  Solve this equation for mass.  Then use the predicted room air density and your predicted balloon volume (in m^3) to calculate that mass.</t>
  </si>
  <si>
    <t>Subtract your total non-air mass from your balloon total mass (in kg)</t>
  </si>
  <si>
    <t>Use the density formula.  V= your predicted balloon volume, in m^3.  M = hot air mass, in kg.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</si>
</sst>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13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 applyProtection="1">
      <alignment wrapText="1"/>
    </xf>
    <xf numFmtId="0" fontId="0" fillId="3" borderId="1" xfId="0" applyFont="1" applyFill="1" applyBorder="1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4" borderId="1" xfId="0" applyFont="1" applyFill="1" applyBorder="1" applyAlignment="1" applyProtection="1">
      <alignment wrapText="1"/>
    </xf>
    <xf numFmtId="0" fontId="2" fillId="0" borderId="1" xfId="0" applyFont="1" applyBorder="1" applyAlignment="1" applyProtection="1">
      <alignment horizontal="center"/>
    </xf>
    <xf numFmtId="0" fontId="0" fillId="5" borderId="1" xfId="0" applyFill="1" applyBorder="1" applyAlignment="1" applyProtection="1">
      <alignment wrapText="1"/>
    </xf>
    <xf numFmtId="0" fontId="0" fillId="0" borderId="1" xfId="0" applyBorder="1" applyProtection="1"/>
    <xf numFmtId="0" fontId="0" fillId="2" borderId="1" xfId="0" applyFont="1" applyFill="1" applyBorder="1" applyAlignment="1" applyProtection="1">
      <alignment wrapText="1"/>
    </xf>
    <xf numFmtId="0" fontId="0" fillId="0" borderId="0" xfId="0" applyFont="1" applyAlignment="1" applyProtection="1">
      <alignment wrapText="1"/>
    </xf>
    <xf numFmtId="0" fontId="0" fillId="6" borderId="1" xfId="0" applyFill="1" applyBorder="1" applyProtection="1"/>
    <xf numFmtId="0" fontId="0" fillId="0" borderId="2" xfId="0" applyBorder="1" applyAlignment="1" applyProtection="1">
      <alignment wrapText="1"/>
    </xf>
    <xf numFmtId="0" fontId="1" fillId="0" borderId="2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wrapText="1"/>
    </xf>
    <xf numFmtId="0" fontId="0" fillId="0" borderId="7" xfId="0" applyFont="1" applyFill="1" applyBorder="1" applyAlignment="1" applyProtection="1">
      <alignment wrapText="1"/>
    </xf>
    <xf numFmtId="0" fontId="0" fillId="0" borderId="7" xfId="0" applyBorder="1" applyAlignment="1" applyProtection="1">
      <alignment horizontal="center" wrapText="1"/>
    </xf>
    <xf numFmtId="0" fontId="0" fillId="0" borderId="8" xfId="0" applyBorder="1" applyAlignment="1" applyProtection="1">
      <alignment horizontal="center" wrapText="1"/>
    </xf>
    <xf numFmtId="0" fontId="0" fillId="0" borderId="9" xfId="0" applyFont="1" applyFill="1" applyBorder="1" applyAlignment="1" applyProtection="1">
      <alignment wrapText="1"/>
    </xf>
    <xf numFmtId="0" fontId="0" fillId="0" borderId="9" xfId="0" applyBorder="1" applyAlignment="1" applyProtection="1">
      <alignment horizontal="center" wrapText="1"/>
    </xf>
    <xf numFmtId="0" fontId="0" fillId="0" borderId="3" xfId="0" applyFont="1" applyBorder="1" applyAlignment="1" applyProtection="1">
      <alignment wrapText="1"/>
    </xf>
    <xf numFmtId="0" fontId="0" fillId="0" borderId="3" xfId="0" applyBorder="1" applyAlignment="1" applyProtection="1">
      <alignment horizontal="center" wrapText="1"/>
    </xf>
    <xf numFmtId="0" fontId="0" fillId="0" borderId="4" xfId="0" applyBorder="1" applyAlignment="1" applyProtection="1">
      <alignment horizontal="center" wrapText="1"/>
    </xf>
    <xf numFmtId="0" fontId="0" fillId="0" borderId="1" xfId="0" applyFont="1" applyBorder="1" applyAlignment="1" applyProtection="1">
      <alignment wrapText="1"/>
    </xf>
    <xf numFmtId="0" fontId="0" fillId="0" borderId="1" xfId="0" applyBorder="1" applyAlignment="1" applyProtection="1">
      <alignment horizontal="center" wrapText="1"/>
    </xf>
    <xf numFmtId="0" fontId="0" fillId="0" borderId="5" xfId="0" applyBorder="1" applyAlignment="1" applyProtection="1">
      <alignment horizontal="center" wrapText="1"/>
    </xf>
    <xf numFmtId="0" fontId="0" fillId="0" borderId="7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9" xfId="0" applyFont="1" applyBorder="1" applyAlignment="1" applyProtection="1">
      <alignment wrapText="1"/>
    </xf>
    <xf numFmtId="0" fontId="0" fillId="0" borderId="10" xfId="0" applyBorder="1" applyAlignment="1" applyProtection="1">
      <alignment horizontal="center" wrapText="1"/>
    </xf>
    <xf numFmtId="0" fontId="0" fillId="3" borderId="7" xfId="0" applyFill="1" applyBorder="1" applyAlignment="1" applyProtection="1">
      <alignment wrapText="1"/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5" borderId="3" xfId="0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0" fillId="0" borderId="12" xfId="0" applyBorder="1" applyAlignment="1" applyProtection="1">
      <alignment horizontal="center" wrapText="1"/>
      <protection hidden="1"/>
    </xf>
    <xf numFmtId="0" fontId="0" fillId="0" borderId="14" xfId="0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B1" zoomScaleNormal="100" workbookViewId="0">
      <selection activeCell="F3" sqref="F3"/>
    </sheetView>
  </sheetViews>
  <sheetFormatPr defaultRowHeight="15" x14ac:dyDescent="0.25"/>
  <cols>
    <col min="1" max="1" width="9.140625" style="1"/>
    <col min="2" max="2" width="57.7109375" style="9" customWidth="1"/>
    <col min="3" max="3" width="10.42578125" style="1" customWidth="1"/>
    <col min="4" max="4" width="8.7109375" style="3" customWidth="1"/>
    <col min="5" max="5" width="15.85546875" style="3" customWidth="1"/>
    <col min="6" max="6" width="64.7109375" style="3" customWidth="1"/>
    <col min="7" max="7" width="9.42578125" style="1" customWidth="1"/>
    <col min="8" max="8" width="33" style="1" customWidth="1"/>
    <col min="9" max="9" width="13.140625" style="1" customWidth="1"/>
    <col min="10" max="10" width="41.7109375" style="1" customWidth="1"/>
    <col min="11" max="16384" width="9.140625" style="1"/>
  </cols>
  <sheetData>
    <row r="1" spans="1:9" x14ac:dyDescent="0.25">
      <c r="B1" s="2" t="s">
        <v>36</v>
      </c>
    </row>
    <row r="2" spans="1:9" x14ac:dyDescent="0.25">
      <c r="B2" s="4" t="s">
        <v>37</v>
      </c>
      <c r="H2" s="5" t="s">
        <v>60</v>
      </c>
      <c r="I2" s="5"/>
    </row>
    <row r="3" spans="1:9" x14ac:dyDescent="0.25">
      <c r="B3" s="6" t="s">
        <v>39</v>
      </c>
      <c r="H3" s="7" t="s">
        <v>61</v>
      </c>
      <c r="I3" s="7">
        <v>28.97</v>
      </c>
    </row>
    <row r="4" spans="1:9" x14ac:dyDescent="0.25">
      <c r="B4" s="8" t="s">
        <v>38</v>
      </c>
      <c r="H4" s="7" t="s">
        <v>62</v>
      </c>
      <c r="I4" s="7">
        <v>8.31</v>
      </c>
    </row>
    <row r="5" spans="1:9" x14ac:dyDescent="0.25">
      <c r="H5" s="7" t="s">
        <v>63</v>
      </c>
      <c r="I5" s="10">
        <v>71</v>
      </c>
    </row>
    <row r="6" spans="1:9" ht="45" x14ac:dyDescent="0.25">
      <c r="A6" s="11"/>
      <c r="B6" s="12" t="s">
        <v>0</v>
      </c>
      <c r="C6" s="12" t="s">
        <v>21</v>
      </c>
      <c r="D6" s="12" t="s">
        <v>2</v>
      </c>
      <c r="E6" s="37" t="s">
        <v>75</v>
      </c>
      <c r="F6" s="12" t="s">
        <v>28</v>
      </c>
      <c r="H6" s="7" t="s">
        <v>64</v>
      </c>
      <c r="I6" s="7">
        <f>(I5-32)*5/9</f>
        <v>21.666666666666668</v>
      </c>
    </row>
    <row r="7" spans="1:9" ht="15.75" thickBot="1" x14ac:dyDescent="0.3">
      <c r="A7" s="13">
        <v>1</v>
      </c>
      <c r="B7" s="14" t="s">
        <v>44</v>
      </c>
      <c r="C7" s="29"/>
      <c r="D7" s="15" t="s">
        <v>5</v>
      </c>
      <c r="E7" s="38" t="s">
        <v>1</v>
      </c>
      <c r="F7" s="16" t="s">
        <v>40</v>
      </c>
      <c r="H7" s="7" t="s">
        <v>65</v>
      </c>
      <c r="I7" s="7">
        <f>I6+273.15</f>
        <v>294.81666666666666</v>
      </c>
    </row>
    <row r="8" spans="1:9" ht="15.75" thickBot="1" x14ac:dyDescent="0.3">
      <c r="A8" s="13">
        <v>2</v>
      </c>
      <c r="B8" s="14" t="s">
        <v>52</v>
      </c>
      <c r="C8" s="29"/>
      <c r="D8" s="15" t="s">
        <v>5</v>
      </c>
      <c r="E8" s="38" t="s">
        <v>1</v>
      </c>
      <c r="F8" s="16" t="s">
        <v>40</v>
      </c>
      <c r="H8" s="7" t="s">
        <v>66</v>
      </c>
      <c r="I8" s="10">
        <v>30</v>
      </c>
    </row>
    <row r="9" spans="1:9" ht="15.75" thickBot="1" x14ac:dyDescent="0.3">
      <c r="A9" s="13">
        <v>3</v>
      </c>
      <c r="B9" s="17" t="s">
        <v>31</v>
      </c>
      <c r="C9" s="30"/>
      <c r="D9" s="18" t="s">
        <v>32</v>
      </c>
      <c r="E9" s="38" t="s">
        <v>1</v>
      </c>
      <c r="F9" s="16" t="s">
        <v>40</v>
      </c>
      <c r="H9" s="7" t="s">
        <v>67</v>
      </c>
      <c r="I9" s="7">
        <f>I8*3386.388666</f>
        <v>101591.65998</v>
      </c>
    </row>
    <row r="10" spans="1:9" ht="45.75" thickBot="1" x14ac:dyDescent="0.3">
      <c r="A10" s="13">
        <v>4</v>
      </c>
      <c r="B10" s="19" t="s">
        <v>27</v>
      </c>
      <c r="C10" s="31"/>
      <c r="D10" s="20" t="s">
        <v>1</v>
      </c>
      <c r="E10" s="38" t="s">
        <v>1</v>
      </c>
      <c r="F10" s="21" t="s">
        <v>47</v>
      </c>
      <c r="H10" s="7" t="s">
        <v>68</v>
      </c>
      <c r="I10" s="7">
        <f>(I9*1/(I4*I7))*I3/1000</f>
        <v>1.2013055859514967</v>
      </c>
    </row>
    <row r="11" spans="1:9" ht="30.75" thickBot="1" x14ac:dyDescent="0.3">
      <c r="A11" s="13">
        <v>5</v>
      </c>
      <c r="B11" s="22" t="s">
        <v>29</v>
      </c>
      <c r="C11" s="32"/>
      <c r="D11" s="23" t="s">
        <v>1</v>
      </c>
      <c r="E11" s="39" t="str">
        <f>IF(C11=C10^2,"correct","incorrect")</f>
        <v>correct</v>
      </c>
      <c r="F11" s="24" t="s">
        <v>48</v>
      </c>
      <c r="H11" s="7"/>
      <c r="I11" s="7"/>
    </row>
    <row r="12" spans="1:9" ht="30.75" thickBot="1" x14ac:dyDescent="0.3">
      <c r="A12" s="13">
        <v>6</v>
      </c>
      <c r="B12" s="25" t="s">
        <v>30</v>
      </c>
      <c r="C12" s="32"/>
      <c r="D12" s="15" t="s">
        <v>1</v>
      </c>
      <c r="E12" s="38" t="str">
        <f>IF(C12=C10^3,"correct","incorrect")</f>
        <v>correct</v>
      </c>
      <c r="F12" s="16" t="s">
        <v>49</v>
      </c>
      <c r="H12" s="5" t="s">
        <v>69</v>
      </c>
      <c r="I12" s="5"/>
    </row>
    <row r="13" spans="1:9" ht="15.75" thickBot="1" x14ac:dyDescent="0.3">
      <c r="A13" s="13">
        <v>7</v>
      </c>
      <c r="B13" s="19" t="s">
        <v>14</v>
      </c>
      <c r="C13" s="33"/>
      <c r="D13" s="20" t="s">
        <v>3</v>
      </c>
      <c r="E13" s="38" t="s">
        <v>1</v>
      </c>
      <c r="F13" s="21" t="s">
        <v>41</v>
      </c>
      <c r="H13" s="7" t="s">
        <v>70</v>
      </c>
      <c r="I13" s="10">
        <v>0.96</v>
      </c>
    </row>
    <row r="14" spans="1:9" ht="15.75" thickBot="1" x14ac:dyDescent="0.3">
      <c r="A14" s="13">
        <v>8</v>
      </c>
      <c r="B14" s="22" t="s">
        <v>13</v>
      </c>
      <c r="C14" s="34"/>
      <c r="D14" s="23" t="s">
        <v>4</v>
      </c>
      <c r="E14" s="38" t="s">
        <v>1</v>
      </c>
      <c r="F14" s="24" t="s">
        <v>50</v>
      </c>
      <c r="H14" s="7" t="s">
        <v>71</v>
      </c>
      <c r="I14" s="7">
        <f>I9/((I13*1000/I3)*I4)</f>
        <v>368.9217796856949</v>
      </c>
    </row>
    <row r="15" spans="1:9" ht="15.75" thickBot="1" x14ac:dyDescent="0.3">
      <c r="A15" s="13">
        <v>9</v>
      </c>
      <c r="B15" s="22" t="s">
        <v>35</v>
      </c>
      <c r="C15" s="32"/>
      <c r="D15" s="23" t="s">
        <v>3</v>
      </c>
      <c r="E15" s="38" t="str">
        <f>IF(C15=C14*C9,"correct","incorrect")</f>
        <v>correct</v>
      </c>
      <c r="F15" s="24" t="s">
        <v>42</v>
      </c>
      <c r="H15" s="7" t="s">
        <v>72</v>
      </c>
      <c r="I15" s="7">
        <f>((I14-273.15)*9/5)+32</f>
        <v>204.38920343425087</v>
      </c>
    </row>
    <row r="16" spans="1:9" ht="30.75" thickBot="1" x14ac:dyDescent="0.3">
      <c r="A16" s="13">
        <v>10</v>
      </c>
      <c r="B16" s="22" t="s">
        <v>15</v>
      </c>
      <c r="C16" s="32"/>
      <c r="D16" s="23" t="s">
        <v>3</v>
      </c>
      <c r="E16" s="38" t="str">
        <f>IF(C16=C13-C15,"correct","incorrect")</f>
        <v>correct</v>
      </c>
      <c r="F16" s="24" t="s">
        <v>51</v>
      </c>
    </row>
    <row r="17" spans="1:6" ht="15.75" thickBot="1" x14ac:dyDescent="0.3">
      <c r="A17" s="13">
        <v>11</v>
      </c>
      <c r="B17" s="22" t="s">
        <v>16</v>
      </c>
      <c r="C17" s="32"/>
      <c r="D17" s="23" t="s">
        <v>34</v>
      </c>
      <c r="E17" s="39" t="e">
        <f>IF(C17=C16/C7,"correct","incorrect")</f>
        <v>#DIV/0!</v>
      </c>
      <c r="F17" s="24" t="s">
        <v>43</v>
      </c>
    </row>
    <row r="18" spans="1:6" ht="30.75" thickBot="1" x14ac:dyDescent="0.3">
      <c r="A18" s="13">
        <v>12</v>
      </c>
      <c r="B18" s="22" t="s">
        <v>17</v>
      </c>
      <c r="C18" s="32"/>
      <c r="D18" s="23" t="s">
        <v>34</v>
      </c>
      <c r="E18" s="39" t="str">
        <f>IF(C18=C17*C11,"correct","incorrect")</f>
        <v>correct</v>
      </c>
      <c r="F18" s="24" t="s">
        <v>45</v>
      </c>
    </row>
    <row r="19" spans="1:6" ht="15.75" thickBot="1" x14ac:dyDescent="0.3">
      <c r="A19" s="13">
        <v>13</v>
      </c>
      <c r="B19" s="22" t="s">
        <v>18</v>
      </c>
      <c r="C19" s="32"/>
      <c r="D19" s="23" t="s">
        <v>3</v>
      </c>
      <c r="E19" s="39" t="str">
        <f>IF(C19=C18*C8,"correct","incorrect")</f>
        <v>correct</v>
      </c>
      <c r="F19" s="24" t="s">
        <v>53</v>
      </c>
    </row>
    <row r="20" spans="1:6" ht="15.75" thickBot="1" x14ac:dyDescent="0.3">
      <c r="A20" s="13">
        <v>14</v>
      </c>
      <c r="B20" s="22" t="s">
        <v>33</v>
      </c>
      <c r="C20" s="34"/>
      <c r="D20" s="23" t="s">
        <v>3</v>
      </c>
      <c r="E20" s="39" t="s">
        <v>1</v>
      </c>
      <c r="F20" s="24" t="s">
        <v>54</v>
      </c>
    </row>
    <row r="21" spans="1:6" ht="15.75" thickBot="1" x14ac:dyDescent="0.3">
      <c r="A21" s="13">
        <v>15</v>
      </c>
      <c r="B21" s="22" t="s">
        <v>20</v>
      </c>
      <c r="C21" s="34"/>
      <c r="D21" s="23" t="s">
        <v>3</v>
      </c>
      <c r="E21" s="39" t="s">
        <v>1</v>
      </c>
      <c r="F21" s="24" t="s">
        <v>46</v>
      </c>
    </row>
    <row r="22" spans="1:6" s="26" customFormat="1" ht="30.75" thickBot="1" x14ac:dyDescent="0.3">
      <c r="A22" s="13">
        <v>16</v>
      </c>
      <c r="B22" s="22" t="s">
        <v>19</v>
      </c>
      <c r="C22" s="32"/>
      <c r="D22" s="23" t="s">
        <v>3</v>
      </c>
      <c r="E22" s="39" t="str">
        <f>IF(C22=C19+C20+C21,"correct","incorrect")</f>
        <v>correct</v>
      </c>
      <c r="F22" s="24" t="s">
        <v>55</v>
      </c>
    </row>
    <row r="23" spans="1:6" s="26" customFormat="1" ht="15.75" thickBot="1" x14ac:dyDescent="0.3">
      <c r="A23" s="13">
        <v>17</v>
      </c>
      <c r="B23" s="25" t="s">
        <v>19</v>
      </c>
      <c r="C23" s="35"/>
      <c r="D23" s="15" t="s">
        <v>10</v>
      </c>
      <c r="E23" s="38" t="str">
        <f>IF(C23=C22/1000,"correct","incorrect")</f>
        <v>correct</v>
      </c>
      <c r="F23" s="16" t="s">
        <v>56</v>
      </c>
    </row>
    <row r="24" spans="1:6" ht="15.75" thickBot="1" x14ac:dyDescent="0.3">
      <c r="A24" s="13">
        <v>18</v>
      </c>
      <c r="B24" s="19" t="s">
        <v>6</v>
      </c>
      <c r="C24" s="33"/>
      <c r="D24" s="20" t="s">
        <v>7</v>
      </c>
      <c r="E24" s="40" t="s">
        <v>1</v>
      </c>
      <c r="F24" s="21" t="s">
        <v>57</v>
      </c>
    </row>
    <row r="25" spans="1:6" ht="30.75" thickBot="1" x14ac:dyDescent="0.3">
      <c r="A25" s="13">
        <v>19</v>
      </c>
      <c r="B25" s="22" t="s">
        <v>22</v>
      </c>
      <c r="C25" s="32"/>
      <c r="D25" s="23" t="s">
        <v>7</v>
      </c>
      <c r="E25" s="39" t="str">
        <f>IF(C25=C24*C12,"correct","incorrect")</f>
        <v>correct</v>
      </c>
      <c r="F25" s="24" t="s">
        <v>58</v>
      </c>
    </row>
    <row r="26" spans="1:6" ht="15.75" thickBot="1" x14ac:dyDescent="0.3">
      <c r="A26" s="13">
        <v>20</v>
      </c>
      <c r="B26" s="25" t="s">
        <v>22</v>
      </c>
      <c r="C26" s="35"/>
      <c r="D26" s="15" t="s">
        <v>9</v>
      </c>
      <c r="E26" s="38" t="str">
        <f>IF(C26=C25/10^6,"correct","incorrect")</f>
        <v>correct</v>
      </c>
      <c r="F26" s="16" t="s">
        <v>59</v>
      </c>
    </row>
    <row r="27" spans="1:6" ht="30.75" thickBot="1" x14ac:dyDescent="0.3">
      <c r="A27" s="13">
        <v>21</v>
      </c>
      <c r="B27" s="19" t="s">
        <v>23</v>
      </c>
      <c r="C27" s="36"/>
      <c r="D27" s="20" t="s">
        <v>8</v>
      </c>
      <c r="E27" s="40" t="s">
        <v>1</v>
      </c>
      <c r="F27" s="21" t="s">
        <v>73</v>
      </c>
    </row>
    <row r="28" spans="1:6" ht="45.75" thickBot="1" x14ac:dyDescent="0.3">
      <c r="A28" s="13">
        <v>22</v>
      </c>
      <c r="B28" s="22" t="s">
        <v>25</v>
      </c>
      <c r="C28" s="32"/>
      <c r="D28" s="23" t="s">
        <v>10</v>
      </c>
      <c r="E28" s="39" t="str">
        <f>IF(C28=C27*C26,"correct","incorrect")</f>
        <v>correct</v>
      </c>
      <c r="F28" s="24" t="s">
        <v>76</v>
      </c>
    </row>
    <row r="29" spans="1:6" ht="15.75" thickBot="1" x14ac:dyDescent="0.3">
      <c r="A29" s="13">
        <v>23</v>
      </c>
      <c r="B29" s="22" t="s">
        <v>24</v>
      </c>
      <c r="C29" s="32"/>
      <c r="D29" s="23" t="s">
        <v>10</v>
      </c>
      <c r="E29" s="39" t="str">
        <f>IF(C29=C28-C23,"correct","incorrect")</f>
        <v>correct</v>
      </c>
      <c r="F29" s="24" t="s">
        <v>77</v>
      </c>
    </row>
    <row r="30" spans="1:6" ht="30.75" thickBot="1" x14ac:dyDescent="0.3">
      <c r="A30" s="13">
        <v>24</v>
      </c>
      <c r="B30" s="25" t="s">
        <v>26</v>
      </c>
      <c r="C30" s="35"/>
      <c r="D30" s="15" t="s">
        <v>8</v>
      </c>
      <c r="E30" s="38" t="e">
        <f>IF(C30=C29/C26,"correct","incorrect")</f>
        <v>#DIV/0!</v>
      </c>
      <c r="F30" s="16" t="s">
        <v>78</v>
      </c>
    </row>
    <row r="31" spans="1:6" ht="15.75" thickBot="1" x14ac:dyDescent="0.3">
      <c r="A31" s="13">
        <v>25</v>
      </c>
      <c r="B31" s="27" t="s">
        <v>11</v>
      </c>
      <c r="C31" s="30"/>
      <c r="D31" s="18" t="s">
        <v>12</v>
      </c>
      <c r="E31" s="41" t="s">
        <v>1</v>
      </c>
      <c r="F31" s="28" t="s">
        <v>74</v>
      </c>
    </row>
  </sheetData>
  <sheetProtection password="9065" sheet="1" objects="1" scenarios="1"/>
  <mergeCells count="2">
    <mergeCell ref="H2:I2"/>
    <mergeCell ref="H12:I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2014-09-30T11:45:19Z</cp:lastPrinted>
  <dcterms:created xsi:type="dcterms:W3CDTF">2013-10-03T13:11:53Z</dcterms:created>
  <dcterms:modified xsi:type="dcterms:W3CDTF">2014-10-02T11:49:46Z</dcterms:modified>
</cp:coreProperties>
</file>